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D98FB974-954D-41F6-A122-682BAEE60B46}"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<sst xmlns="http://schemas.openxmlformats.org/spreadsheetml/2006/main" count="444" uniqueCount="341">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</sst>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7" sqref="A7:C7"/>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170</v>
      </c>
      <c r="B10" s="164"/>
      <c r="C10" s="164"/>
      <c r="D10" s="161" t="str">
        <f>VLOOKUP(A10,datos,2,0)</f>
        <v>Experto/a 2</v>
      </c>
      <c r="E10" s="161"/>
      <c r="F10" s="161"/>
      <c r="G10" s="158" t="str">
        <f>VLOOKUP(A10,datos,3,0)</f>
        <v>Coordinador/a del Espacio Nacional de Datos de Salud</v>
      </c>
      <c r="H10" s="158"/>
      <c r="I10" s="158"/>
      <c r="J10" s="158"/>
      <c r="K10" s="161" t="str">
        <f>VLOOKUP(A10,datos,4,0)</f>
        <v>Madrid</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85.2" customHeight="1" x14ac:dyDescent="0.25">
      <c r="A13" s="127" t="str">
        <f>VLOOKUP(A10,datos,5,0)</f>
        <v>Formación en Big Data.
Formación y/o Certificación en Sistemas Analíticos de Bussiness Intelligence.</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tr">
        <f>VLOOKUP(A10,datos,6,0)</f>
        <v>Al menos 15 años de experiencia profesional global desde el año de Titulación referida en el apartado 2.1.</v>
      </c>
      <c r="C19" s="193"/>
      <c r="D19" s="193"/>
      <c r="E19" s="193"/>
      <c r="F19" s="193"/>
      <c r="G19" s="193"/>
      <c r="H19" s="193"/>
      <c r="I19" s="43"/>
      <c r="J19" s="177"/>
      <c r="K19" s="177"/>
      <c r="L19" s="178"/>
    </row>
    <row r="20" spans="1:12" s="2" customFormat="1" ht="60" customHeight="1" thickBot="1" x14ac:dyDescent="0.3">
      <c r="A20" s="35" t="s">
        <v>37</v>
      </c>
      <c r="B20" s="192" t="str">
        <f>VLOOKUP(A10,datos,7,0)</f>
        <v>Al menos 15 años de experiencia global en el sector de las Tecnologías de la Información.</v>
      </c>
      <c r="C20" s="193"/>
      <c r="D20" s="193"/>
      <c r="E20" s="193"/>
      <c r="F20" s="193"/>
      <c r="G20" s="193"/>
      <c r="H20" s="193"/>
      <c r="I20" s="43"/>
      <c r="J20" s="177"/>
      <c r="K20" s="177"/>
      <c r="L20" s="178"/>
    </row>
    <row r="21" spans="1:12" s="2" customFormat="1" ht="60" customHeight="1" thickBot="1" x14ac:dyDescent="0.3">
      <c r="A21" s="35" t="s">
        <v>38</v>
      </c>
      <c r="B21" s="192" t="str">
        <f>VLOOKUP(A10,datos,8,0)</f>
        <v>Al menos 10 años de experiencia en proyectos relativos al Gobierno del Dato o Bussiness Intelligence.</v>
      </c>
      <c r="C21" s="192"/>
      <c r="D21" s="192"/>
      <c r="E21" s="192"/>
      <c r="F21" s="192"/>
      <c r="G21" s="192"/>
      <c r="H21" s="192"/>
      <c r="I21" s="43"/>
      <c r="J21" s="177"/>
      <c r="K21" s="177"/>
      <c r="L21" s="178"/>
    </row>
    <row r="22" spans="1:12" s="2" customFormat="1" ht="60" customHeight="1" thickBot="1" x14ac:dyDescent="0.3">
      <c r="A22" s="35" t="s">
        <v>39</v>
      </c>
      <c r="B22" s="192" t="str">
        <f>VLOOKUP(A10,datos,9,0)</f>
        <v>Al menos 5 años de experiencia en liderazgo técnico y/o arquitectura de implantación de soluciones relativas al Dato y su explotación.</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t="str">
        <f>VLOOKUP(A10,datos,10,0)</f>
        <v>Experiencia de al menos 5 años de trabajo como Product Owner o Proyect Manager.</v>
      </c>
      <c r="B24" s="153"/>
      <c r="C24" s="153"/>
      <c r="D24" s="153"/>
      <c r="E24" s="153"/>
      <c r="F24" s="153"/>
      <c r="G24" s="153"/>
      <c r="H24" s="179"/>
      <c r="I24" s="43"/>
      <c r="J24" s="177"/>
      <c r="K24" s="177"/>
      <c r="L24" s="178"/>
    </row>
    <row r="25" spans="1:12" s="2" customFormat="1" ht="65.400000000000006" customHeight="1" thickBot="1" x14ac:dyDescent="0.3">
      <c r="A25" s="152" t="str">
        <f>VLOOKUP(A10,datos,11,0)</f>
        <v>Experiencia de al menos 5 años de trabajo con plataformas y entornos de Big Data.</v>
      </c>
      <c r="B25" s="153"/>
      <c r="C25" s="153"/>
      <c r="D25" s="153"/>
      <c r="E25" s="153"/>
      <c r="F25" s="153"/>
      <c r="G25" s="153"/>
      <c r="H25" s="179"/>
      <c r="I25" s="43"/>
      <c r="J25" s="177"/>
      <c r="K25" s="177"/>
      <c r="L25" s="178"/>
    </row>
    <row r="26" spans="1:12" s="2" customFormat="1" ht="65.400000000000006" customHeight="1" thickBot="1" x14ac:dyDescent="0.3">
      <c r="A26" s="152" t="str">
        <f>VLOOKUP(A10,datos,12,0)</f>
        <v>Experiencia de al menos 5 años de trabajo con herramientas de analítica avanzada.</v>
      </c>
      <c r="B26" s="153"/>
      <c r="C26" s="153"/>
      <c r="D26" s="153"/>
      <c r="E26" s="153"/>
      <c r="F26" s="153"/>
      <c r="G26" s="153"/>
      <c r="H26" s="179"/>
      <c r="I26" s="43"/>
      <c r="J26" s="177"/>
      <c r="K26" s="177"/>
      <c r="L26" s="178"/>
    </row>
    <row r="27" spans="1:12" s="2" customFormat="1" ht="65.400000000000006" customHeight="1" thickBot="1" x14ac:dyDescent="0.3">
      <c r="A27" s="152">
        <f>VLOOKUP(A10,datos,13,0)</f>
        <v>0</v>
      </c>
      <c r="B27" s="153"/>
      <c r="C27" s="153"/>
      <c r="D27" s="153"/>
      <c r="E27" s="153"/>
      <c r="F27" s="153"/>
      <c r="G27" s="153"/>
      <c r="H27" s="179"/>
      <c r="I27" s="43"/>
      <c r="J27" s="177"/>
      <c r="K27" s="177"/>
      <c r="L27" s="178"/>
    </row>
    <row r="28" spans="1:12" s="2" customFormat="1" ht="65.400000000000006" customHeight="1" thickBot="1" x14ac:dyDescent="0.3">
      <c r="A28" s="152">
        <f>VLOOKUP(A10,datos,14,0)</f>
        <v>0</v>
      </c>
      <c r="B28" s="153"/>
      <c r="C28" s="153"/>
      <c r="D28" s="153"/>
      <c r="E28" s="153"/>
      <c r="F28" s="153"/>
      <c r="G28" s="153"/>
      <c r="H28" s="154"/>
      <c r="I28" s="43"/>
      <c r="J28" s="177"/>
      <c r="K28" s="177"/>
      <c r="L28" s="178"/>
    </row>
    <row r="29" spans="1:12" s="2" customFormat="1" ht="65.400000000000006" customHeight="1" thickBot="1" x14ac:dyDescent="0.3">
      <c r="A29" s="152">
        <f>VLOOKUP(A10,datos,15,0)</f>
        <v>0</v>
      </c>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t="str">
        <f>VLOOKUP(A10,datos,16,0)</f>
        <v xml:space="preserve">Nivel B2 de Inglés </v>
      </c>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yGyw4VA2jyQAsW/MwVBqFIhCMHR5pY21lrv61dbOHJmPhvBlwO0iLueCOnURzEdSaUhlfT1vt4MVR+3YCUZwvA==" saltValue="5Ch10urLXBjsahZItudP3g=="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2025-01-14T10:38:55Z</dcterms:modified>
</cp:coreProperties>
</file>